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全县一般公共预算收入" sheetId="1" r:id="rId1"/>
  </sheets>
  <definedNames>
    <definedName name="_xlnm._FilterDatabase" localSheetId="0" hidden="1">全县一般公共预算收入!$A$4:$F$113</definedName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全县一般公共预算收入!$A$1:$F$113</definedName>
    <definedName name="_xlnm.Print_Titles" localSheetId="0">全县一般公共预算收入!$1:$4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0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<sst xmlns="http://schemas.openxmlformats.org/spreadsheetml/2006/main" count="117" uniqueCount="117">
  <si>
    <t>2024年宜丰县一般公共预算收入安排情况表</t>
  </si>
  <si>
    <t>编制单位：宜丰县财政局</t>
  </si>
  <si>
    <t>单位：万元</t>
  </si>
  <si>
    <t>收  入  项  目</t>
  </si>
  <si>
    <t>2023年预算数</t>
  </si>
  <si>
    <t>2023年执行数</t>
  </si>
  <si>
    <t>2024年预算数</t>
  </si>
  <si>
    <t>2024年预算数与上年比较</t>
  </si>
  <si>
    <t>与2023年预算数增减%</t>
  </si>
  <si>
    <t>与2023年执行数增减%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</si>
  <si>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</si>
  <si>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</si>
  <si>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</si>
  <si>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</si>
  <si>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</si>
  <si>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</si>
  <si>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</si>
  <si>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</si>
  <si>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</si>
  <si>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</si>
  <si>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</si>
  <si>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</si>
  <si>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</si>
  <si>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</si>
  <si>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</si>
  <si>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</si>
  <si>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</si>
  <si>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</si>
  <si>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</si>
  <si>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</si>
  <si>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</si>
  <si>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</si>
  <si>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</si>
  <si>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</si>
  <si>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</si>
  <si>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</si>
  <si>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一般公共预算收入合计</t>
  </si>
  <si>
    <t>转移性收入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</si>
  <si>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</si>
  <si>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</si>
  <si>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</si>
  <si>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</si>
  <si>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</si>
  <si>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</si>
  <si>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</si>
  <si>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</si>
  <si>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</si>
  <si>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</si>
  <si>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</si>
  <si>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</si>
  <si>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</si>
  <si>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</si>
  <si>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</si>
  <si>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</si>
  <si>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</si>
  <si>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</si>
  <si>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</si>
  <si>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</si>
  <si>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</si>
  <si>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</si>
  <si>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  </t>
  </si>
  <si>
    <t xml:space="preserve">      外交共同财政事权转移支付收入  </t>
  </si>
  <si>
    <t xml:space="preserve">      国防共同财政事权转移支付收入  </t>
  </si>
  <si>
    <t xml:space="preserve">      公共安全共同财政事权转移支付收入  </t>
  </si>
  <si>
    <t xml:space="preserve">      教育共同财政事权转移支付收入  </t>
  </si>
  <si>
    <t xml:space="preserve">      科学技术共同财政事权转移支付收入  </t>
  </si>
  <si>
    <t xml:space="preserve">      文化旅游体育与传媒共同财政事权转移支付收入  </t>
  </si>
  <si>
    <t xml:space="preserve">      社会保障和就业共同财政事权转移支付收入  </t>
  </si>
  <si>
    <t xml:space="preserve">      卫生健康共同财政事权转移支付收入  </t>
  </si>
  <si>
    <t xml:space="preserve">      节能环保共同财政事权转移支付收入  </t>
  </si>
  <si>
    <t xml:space="preserve">      城乡社区共同财政事权转移支付收入  </t>
  </si>
  <si>
    <t xml:space="preserve">      农林水共同财政事权转移支付收入  </t>
  </si>
  <si>
    <t xml:space="preserve">      交通运输共同财政事权转移支付收入  </t>
  </si>
  <si>
    <t xml:space="preserve">      资源勘探信息等共同财政事权转移支付收入  </t>
  </si>
  <si>
    <t xml:space="preserve">      商业服务业等共同财政事权转移支付收入  </t>
  </si>
  <si>
    <t xml:space="preserve">      金融共同财政事权转移支付收入  </t>
  </si>
  <si>
    <t xml:space="preserve">      自然资源海洋气象等共同财政事权转移支付收入  </t>
  </si>
  <si>
    <t xml:space="preserve">      住房保障共同财政事权转移支付收入  </t>
  </si>
  <si>
    <t xml:space="preserve">      粮油物资储备共同财政事权转移支付收入  </t>
  </si>
  <si>
    <t xml:space="preserve">      灾害防治及应急管理共同财政事权转移支付收入</t>
  </si>
  <si>
    <t xml:space="preserve">      其他共同财政事权转移支付收入  </t>
  </si>
  <si>
    <t xml:space="preserve">      增值税留抵退税转移支付收入</t>
  </si>
  <si>
    <t xml:space="preserve">      其他退税减税降费转移支付收入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</si>
  <si>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</si>
  <si>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</si>
  <si>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</si>
  <si>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</si>
  <si>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</si>
  <si>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</si>
  <si>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</si>
  <si>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</si>
  <si>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</si>
  <si>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</si>
  <si>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</si>
  <si>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</si>
  <si>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</si>
  <si>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</si>
  <si>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</si>
  <si>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</si>
  <si>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</si>
  <si>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</si>
  <si>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</si>
  <si>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</si>
  <si>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</si>
  <si>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</si>
  <si>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</si>
  <si>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</si>
  <si>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待偿债置换一般债券上年结余</t>
  </si>
  <si>
    <t xml:space="preserve">  调入资金</t>
  </si>
  <si>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调入</t>
    </r>
    <r>
      <rPr>
        <sz val="11"/>
        <rFont val="宋体"/>
        <charset val="134"/>
      </rPr>
      <t>预算稳定调节基金</t>
    </r>
  </si>
  <si>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 xml:space="preserve"> 从政府性基金预算调入</t>
    </r>
  </si>
  <si>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 xml:space="preserve"> 从国有资本经营预算调入</t>
    </r>
  </si>
  <si>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 xml:space="preserve"> 从其他资金调入</t>
    </r>
  </si>
  <si>
    <t xml:space="preserve">  地方政府一般债务收入</t>
  </si>
  <si>
    <t xml:space="preserve">  地方政府一般债务转贷收入</t>
  </si>
  <si>
    <t xml:space="preserve">  接受其他地区援助收入</t>
  </si>
  <si>
    <t>收入总计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</si>
</sst>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27">
    <font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vertical="center" wrapText="1"/>
    </xf>
    <xf numFmtId="176" fontId="3" fillId="0" borderId="1" xfId="52" applyNumberFormat="1" applyFont="1" applyFill="1" applyBorder="1" applyAlignment="1">
      <alignment horizontal="center" vertical="center" wrapText="1"/>
    </xf>
    <xf numFmtId="177" fontId="3" fillId="0" borderId="1" xfId="52" applyNumberFormat="1" applyFont="1" applyFill="1" applyBorder="1" applyAlignment="1">
      <alignment horizontal="center" vertical="center" wrapText="1"/>
    </xf>
    <xf numFmtId="176" fontId="3" fillId="0" borderId="1" xfId="50" applyNumberFormat="1" applyFont="1" applyFill="1" applyBorder="1" applyAlignment="1">
      <alignment horizontal="center" vertical="center" wrapText="1"/>
    </xf>
    <xf numFmtId="176" fontId="3" fillId="0" borderId="1" xfId="5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vertical="center"/>
      <protection locked="0"/>
    </xf>
    <xf numFmtId="176" fontId="3" fillId="0" borderId="1" xfId="49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</xf>
    <xf numFmtId="176" fontId="3" fillId="0" borderId="1" xfId="49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 wrapText="1"/>
      <protection locked="0"/>
    </xf>
    <xf numFmtId="176" fontId="3" fillId="0" borderId="1" xfId="49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1" xfId="49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>
      <alignment horizontal="center" vertical="center"/>
    </xf>
    <xf numFmtId="1" fontId="3" fillId="0" borderId="1" xfId="51" applyNumberFormat="1" applyFont="1" applyFill="1" applyBorder="1" applyAlignment="1" applyProtection="1">
      <alignment vertical="center" wrapText="1"/>
      <protection locked="0"/>
    </xf>
    <xf numFmtId="1" fontId="3" fillId="0" borderId="1" xfId="51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51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51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distributed" vertical="center" wrapText="1"/>
    </xf>
    <xf numFmtId="176" fontId="0" fillId="0" borderId="0" xfId="0" applyNumberFormat="1" applyFill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 2" xfId="49"/>
    <cellStyle name="?鹎%U龡&amp;H齲_x0001_C铣_x0014__x0007__x0001__x0001_ 2" xfId="50"/>
    <cellStyle name="常规 10" xfId="51"/>
    <cellStyle name="?鹎%U龡&amp;H齲_x0001_C铣_x0014__x0007__x0001__x0001_" xfId="52"/>
    <cellStyle name="常规_2003年人大预算表（全省）" xfId="53"/>
    <cellStyle name="常规 10 2 2 2" xfId="54"/>
    <cellStyle name="常规 2" xfId="55"/>
    <cellStyle name="常规 11 7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G132"/>
  <sheetViews>
    <sheetView showZeros="0" tabSelected="1" workbookViewId="0">
      <pane xSplit="1" ySplit="4" topLeftCell="B90" activePane="bottomRight" state="frozen"/>
      <selection/>
      <selection pane="topRight"/>
      <selection pane="bottomLeft"/>
      <selection pane="bottomRight" activeCell="K92" sqref="K92"/>
    </sheetView>
  </sheetViews>
  <sheetFormatPr defaultColWidth="9" defaultRowHeight="14.25" outlineLevelCol="6"/>
  <cols>
    <col min="1" max="1" width="47.375" style="1" customWidth="1"/>
    <col min="2" max="2" width="10" style="1" customWidth="1"/>
    <col min="3" max="3" width="10" style="2" customWidth="1"/>
    <col min="4" max="4" width="10" style="3" customWidth="1"/>
    <col min="5" max="5" width="12.375" style="3" customWidth="1"/>
    <col min="6" max="6" width="12.125" style="3" customWidth="1"/>
    <col min="7" max="16384" width="9" style="1"/>
  </cols>
  <sheetData>
    <row r="1" s="1" customFormat="1" ht="38.25" customHeight="1" spans="1:6">
      <c r="A1" s="4" t="s">
        <v>0</v>
      </c>
      <c r="B1" s="4"/>
      <c r="C1" s="4"/>
      <c r="D1" s="4"/>
      <c r="E1" s="4"/>
      <c r="F1" s="4"/>
    </row>
    <row r="2" s="1" customFormat="1" spans="1:6">
      <c r="A2" s="5" t="s">
        <v>1</v>
      </c>
      <c r="B2" s="5"/>
      <c r="C2" s="6"/>
      <c r="D2" s="7"/>
      <c r="E2" s="7"/>
      <c r="F2" s="7" t="s">
        <v>2</v>
      </c>
    </row>
    <row r="3" s="1" customFormat="1" spans="1:7">
      <c r="A3" s="8" t="s">
        <v>3</v>
      </c>
      <c r="B3" s="9" t="s">
        <v>4</v>
      </c>
      <c r="C3" s="10" t="s">
        <v>5</v>
      </c>
      <c r="D3" s="10" t="s">
        <v>6</v>
      </c>
      <c r="E3" s="11" t="s">
        <v>7</v>
      </c>
      <c r="F3" s="12"/>
      <c r="G3" s="13"/>
    </row>
    <row r="4" s="1" customFormat="1" ht="27" spans="1:6">
      <c r="A4" s="8"/>
      <c r="B4" s="14"/>
      <c r="C4" s="10"/>
      <c r="D4" s="10"/>
      <c r="E4" s="10" t="s">
        <v>8</v>
      </c>
      <c r="F4" s="10" t="s">
        <v>9</v>
      </c>
    </row>
    <row r="5" s="1" customFormat="1" ht="13.5" customHeight="1" spans="1:6">
      <c r="A5" s="15" t="s">
        <v>10</v>
      </c>
      <c r="B5" s="16">
        <f>SUM(B6:B21)</f>
        <v>155000</v>
      </c>
      <c r="C5" s="16">
        <f>SUM(C6:C21)</f>
        <v>182657</v>
      </c>
      <c r="D5" s="16">
        <f>SUM(D6:D21)</f>
        <v>172900</v>
      </c>
      <c r="E5" s="17">
        <f>D5/B5*100-100</f>
        <v>11.5483870967742</v>
      </c>
      <c r="F5" s="17">
        <f>D5/C5*100-100</f>
        <v>-5.34170603918821</v>
      </c>
    </row>
    <row r="6" s="1" customFormat="1" ht="13.5" customHeight="1" spans="1:6">
      <c r="A6" s="15" t="s">
        <v>11</v>
      </c>
      <c r="B6" s="18">
        <v>86700</v>
      </c>
      <c r="C6" s="16">
        <v>75723</v>
      </c>
      <c r="D6" s="18">
        <v>76900</v>
      </c>
      <c r="E6" s="17">
        <f>IFERROR(D6/B6*100-100,0)</f>
        <v>-11.3033448673587</v>
      </c>
      <c r="F6" s="17">
        <f>IFERROR(D6/C6*100-100,0)</f>
        <v>1.55434940506846</v>
      </c>
    </row>
    <row r="7" s="1" customFormat="1" ht="13.5" customHeight="1" spans="1:6">
      <c r="A7" s="15" t="s">
        <v>12</v>
      </c>
      <c r="B7" s="18">
        <v>20045</v>
      </c>
      <c r="C7" s="16">
        <v>57447</v>
      </c>
      <c r="D7" s="18">
        <v>47620</v>
      </c>
      <c r="E7" s="17">
        <f>IFERROR(D7/B7*100-100,0)</f>
        <v>137.565477675231</v>
      </c>
      <c r="F7" s="17">
        <f t="shared" ref="F7:F30" si="0">IFERROR(D7/C7*100-100,0)</f>
        <v>-17.1062022385851</v>
      </c>
    </row>
    <row r="8" s="1" customFormat="1" ht="13.5" customHeight="1" spans="1:6">
      <c r="A8" s="15" t="s">
        <v>13</v>
      </c>
      <c r="B8" s="18"/>
      <c r="C8" s="16"/>
      <c r="D8" s="18"/>
      <c r="E8" s="17">
        <f t="shared" ref="E8:E30" si="1">IFERROR(D8/B8*100-100,0)</f>
        <v>0</v>
      </c>
      <c r="F8" s="17">
        <f t="shared" si="0"/>
        <v>0</v>
      </c>
    </row>
    <row r="9" s="1" customFormat="1" ht="13.5" customHeight="1" spans="1:6">
      <c r="A9" s="15" t="s">
        <v>14</v>
      </c>
      <c r="B9" s="18">
        <v>1200</v>
      </c>
      <c r="C9" s="16">
        <v>1796</v>
      </c>
      <c r="D9" s="18">
        <v>1800</v>
      </c>
      <c r="E9" s="17">
        <f t="shared" si="1"/>
        <v>50</v>
      </c>
      <c r="F9" s="17">
        <f t="shared" si="0"/>
        <v>0.222717149220486</v>
      </c>
    </row>
    <row r="10" s="1" customFormat="1" ht="13.5" customHeight="1" spans="1:6">
      <c r="A10" s="15" t="s">
        <v>15</v>
      </c>
      <c r="B10" s="18">
        <v>12795</v>
      </c>
      <c r="C10" s="16">
        <v>18843</v>
      </c>
      <c r="D10" s="18">
        <v>18000</v>
      </c>
      <c r="E10" s="17">
        <f t="shared" si="1"/>
        <v>40.6799531066823</v>
      </c>
      <c r="F10" s="17">
        <f t="shared" si="0"/>
        <v>-4.47380990288171</v>
      </c>
    </row>
    <row r="11" s="1" customFormat="1" ht="13.5" customHeight="1" spans="1:6">
      <c r="A11" s="15" t="s">
        <v>16</v>
      </c>
      <c r="B11" s="18">
        <v>10810</v>
      </c>
      <c r="C11" s="16">
        <v>9346</v>
      </c>
      <c r="D11" s="18">
        <v>9000</v>
      </c>
      <c r="E11" s="17">
        <f t="shared" si="1"/>
        <v>-16.7437557816836</v>
      </c>
      <c r="F11" s="17">
        <f t="shared" si="0"/>
        <v>-3.70211855339181</v>
      </c>
    </row>
    <row r="12" s="1" customFormat="1" ht="13.5" customHeight="1" spans="1:6">
      <c r="A12" s="15" t="s">
        <v>17</v>
      </c>
      <c r="B12" s="18">
        <v>2000</v>
      </c>
      <c r="C12" s="16">
        <v>2408</v>
      </c>
      <c r="D12" s="18">
        <v>1600</v>
      </c>
      <c r="E12" s="17">
        <f t="shared" si="1"/>
        <v>-20</v>
      </c>
      <c r="F12" s="17">
        <f t="shared" si="0"/>
        <v>-33.5548172757475</v>
      </c>
    </row>
    <row r="13" s="1" customFormat="1" ht="13.5" customHeight="1" spans="1:6">
      <c r="A13" s="15" t="s">
        <v>18</v>
      </c>
      <c r="B13" s="18">
        <v>1880</v>
      </c>
      <c r="C13" s="16">
        <v>1922</v>
      </c>
      <c r="D13" s="18">
        <v>1500</v>
      </c>
      <c r="E13" s="17">
        <f t="shared" si="1"/>
        <v>-20.2127659574468</v>
      </c>
      <c r="F13" s="17">
        <f t="shared" si="0"/>
        <v>-21.9562955254943</v>
      </c>
    </row>
    <row r="14" s="1" customFormat="1" ht="13.5" customHeight="1" spans="1:6">
      <c r="A14" s="15" t="s">
        <v>19</v>
      </c>
      <c r="B14" s="18">
        <v>5000</v>
      </c>
      <c r="C14" s="16">
        <v>5329</v>
      </c>
      <c r="D14" s="18">
        <v>5500</v>
      </c>
      <c r="E14" s="17">
        <f t="shared" si="1"/>
        <v>10</v>
      </c>
      <c r="F14" s="17">
        <f t="shared" si="0"/>
        <v>3.20885719647212</v>
      </c>
    </row>
    <row r="15" s="1" customFormat="1" ht="13.5" customHeight="1" spans="1:6">
      <c r="A15" s="15" t="s">
        <v>20</v>
      </c>
      <c r="B15" s="18">
        <v>3300</v>
      </c>
      <c r="C15" s="16">
        <v>2692</v>
      </c>
      <c r="D15" s="18">
        <v>1700</v>
      </c>
      <c r="E15" s="17">
        <f t="shared" si="1"/>
        <v>-48.4848484848485</v>
      </c>
      <c r="F15" s="17">
        <f t="shared" si="0"/>
        <v>-36.849925705795</v>
      </c>
    </row>
    <row r="16" s="1" customFormat="1" ht="13.5" customHeight="1" spans="1:6">
      <c r="A16" s="15" t="s">
        <v>21</v>
      </c>
      <c r="B16" s="18">
        <v>1600</v>
      </c>
      <c r="C16" s="16">
        <v>1591</v>
      </c>
      <c r="D16" s="18">
        <v>1500</v>
      </c>
      <c r="E16" s="17">
        <f t="shared" si="1"/>
        <v>-6.25</v>
      </c>
      <c r="F16" s="17">
        <f t="shared" si="0"/>
        <v>-5.71967316153362</v>
      </c>
    </row>
    <row r="17" s="1" customFormat="1" ht="13.5" customHeight="1" spans="1:6">
      <c r="A17" s="15" t="s">
        <v>22</v>
      </c>
      <c r="B17" s="18">
        <v>400</v>
      </c>
      <c r="C17" s="16">
        <v>1</v>
      </c>
      <c r="D17" s="18">
        <v>3500</v>
      </c>
      <c r="E17" s="17">
        <f t="shared" si="1"/>
        <v>775</v>
      </c>
      <c r="F17" s="17">
        <f t="shared" si="0"/>
        <v>349900</v>
      </c>
    </row>
    <row r="18" s="1" customFormat="1" ht="13.5" customHeight="1" spans="1:6">
      <c r="A18" s="15" t="s">
        <v>23</v>
      </c>
      <c r="B18" s="18">
        <v>9000</v>
      </c>
      <c r="C18" s="16">
        <v>5244</v>
      </c>
      <c r="D18" s="18">
        <v>4000</v>
      </c>
      <c r="E18" s="17">
        <f t="shared" si="1"/>
        <v>-55.5555555555556</v>
      </c>
      <c r="F18" s="17">
        <f t="shared" si="0"/>
        <v>-23.72234935164</v>
      </c>
    </row>
    <row r="19" s="1" customFormat="1" ht="13.5" customHeight="1" spans="1:6">
      <c r="A19" s="15" t="s">
        <v>24</v>
      </c>
      <c r="B19" s="18"/>
      <c r="C19" s="16"/>
      <c r="D19" s="18"/>
      <c r="E19" s="17">
        <f t="shared" si="1"/>
        <v>0</v>
      </c>
      <c r="F19" s="17">
        <f t="shared" si="0"/>
        <v>0</v>
      </c>
    </row>
    <row r="20" s="1" customFormat="1" ht="13.5" customHeight="1" spans="1:6">
      <c r="A20" s="15" t="s">
        <v>25</v>
      </c>
      <c r="B20" s="19">
        <v>270</v>
      </c>
      <c r="C20" s="16">
        <v>315</v>
      </c>
      <c r="D20" s="19">
        <v>280</v>
      </c>
      <c r="E20" s="17">
        <f t="shared" si="1"/>
        <v>3.7037037037037</v>
      </c>
      <c r="F20" s="17">
        <f t="shared" si="0"/>
        <v>-11.1111111111111</v>
      </c>
    </row>
    <row r="21" s="1" customFormat="1" ht="13.5" customHeight="1" spans="1:6">
      <c r="A21" s="15" t="s">
        <v>26</v>
      </c>
      <c r="B21" s="19"/>
      <c r="C21" s="16"/>
      <c r="D21" s="19"/>
      <c r="E21" s="17">
        <f t="shared" si="1"/>
        <v>0</v>
      </c>
      <c r="F21" s="17">
        <f t="shared" si="0"/>
        <v>0</v>
      </c>
    </row>
    <row r="22" s="1" customFormat="1" ht="13.5" customHeight="1" spans="1:6">
      <c r="A22" s="15" t="s">
        <v>27</v>
      </c>
      <c r="B22" s="16">
        <f>SUM(B23:B30)</f>
        <v>45500</v>
      </c>
      <c r="C22" s="16">
        <f>SUM(C23:C30)</f>
        <v>35426</v>
      </c>
      <c r="D22" s="16">
        <f>SUM(D23:D30)</f>
        <v>55000</v>
      </c>
      <c r="E22" s="17">
        <f t="shared" si="1"/>
        <v>20.8791208791209</v>
      </c>
      <c r="F22" s="17">
        <f t="shared" si="0"/>
        <v>55.2532038615706</v>
      </c>
    </row>
    <row r="23" s="1" customFormat="1" ht="13.5" customHeight="1" spans="1:6">
      <c r="A23" s="15" t="s">
        <v>28</v>
      </c>
      <c r="B23" s="18">
        <v>7600</v>
      </c>
      <c r="C23" s="16">
        <v>7213</v>
      </c>
      <c r="D23" s="18">
        <v>8000</v>
      </c>
      <c r="E23" s="17">
        <f t="shared" si="1"/>
        <v>5.26315789473684</v>
      </c>
      <c r="F23" s="17">
        <f t="shared" si="0"/>
        <v>10.9108553999723</v>
      </c>
    </row>
    <row r="24" s="1" customFormat="1" ht="13.5" customHeight="1" spans="1:6">
      <c r="A24" s="15" t="s">
        <v>29</v>
      </c>
      <c r="B24" s="18">
        <v>8300</v>
      </c>
      <c r="C24" s="16">
        <v>6881</v>
      </c>
      <c r="D24" s="18">
        <v>6500</v>
      </c>
      <c r="E24" s="17">
        <f t="shared" si="1"/>
        <v>-21.6867469879518</v>
      </c>
      <c r="F24" s="17">
        <f t="shared" si="0"/>
        <v>-5.53698590321174</v>
      </c>
    </row>
    <row r="25" s="1" customFormat="1" ht="13.5" customHeight="1" spans="1:6">
      <c r="A25" s="15" t="s">
        <v>30</v>
      </c>
      <c r="B25" s="18">
        <v>10900</v>
      </c>
      <c r="C25" s="16">
        <v>10419</v>
      </c>
      <c r="D25" s="18">
        <v>10000</v>
      </c>
      <c r="E25" s="17">
        <f t="shared" si="1"/>
        <v>-8.25688073394495</v>
      </c>
      <c r="F25" s="17">
        <f t="shared" si="0"/>
        <v>-4.02149918418274</v>
      </c>
    </row>
    <row r="26" s="1" customFormat="1" ht="13.5" customHeight="1" spans="1:6">
      <c r="A26" s="15" t="s">
        <v>31</v>
      </c>
      <c r="B26" s="18"/>
      <c r="C26" s="16"/>
      <c r="D26" s="18"/>
      <c r="E26" s="17">
        <f t="shared" si="1"/>
        <v>0</v>
      </c>
      <c r="F26" s="17">
        <f t="shared" si="0"/>
        <v>0</v>
      </c>
    </row>
    <row r="27" s="1" customFormat="1" ht="13.5" customHeight="1" spans="1:6">
      <c r="A27" s="15" t="s">
        <v>32</v>
      </c>
      <c r="B27" s="18">
        <v>18190</v>
      </c>
      <c r="C27" s="16">
        <v>10913</v>
      </c>
      <c r="D27" s="18">
        <v>29900</v>
      </c>
      <c r="E27" s="17">
        <f t="shared" si="1"/>
        <v>64.3760307861462</v>
      </c>
      <c r="F27" s="17">
        <f t="shared" si="0"/>
        <v>173.985155319344</v>
      </c>
    </row>
    <row r="28" s="1" customFormat="1" ht="13.5" customHeight="1" spans="1:6">
      <c r="A28" s="15" t="s">
        <v>33</v>
      </c>
      <c r="B28" s="18"/>
      <c r="C28" s="16"/>
      <c r="D28" s="18"/>
      <c r="E28" s="17">
        <f t="shared" si="1"/>
        <v>0</v>
      </c>
      <c r="F28" s="17">
        <f t="shared" si="0"/>
        <v>0</v>
      </c>
    </row>
    <row r="29" s="1" customFormat="1" ht="13.5" customHeight="1" spans="1:6">
      <c r="A29" s="15" t="s">
        <v>34</v>
      </c>
      <c r="B29" s="18">
        <v>500</v>
      </c>
      <c r="C29" s="16"/>
      <c r="D29" s="18">
        <v>600</v>
      </c>
      <c r="E29" s="17">
        <f t="shared" si="1"/>
        <v>20</v>
      </c>
      <c r="F29" s="17">
        <f t="shared" si="0"/>
        <v>0</v>
      </c>
    </row>
    <row r="30" s="1" customFormat="1" ht="13.5" customHeight="1" spans="1:6">
      <c r="A30" s="15" t="s">
        <v>35</v>
      </c>
      <c r="B30" s="18">
        <v>10</v>
      </c>
      <c r="C30" s="16"/>
      <c r="D30" s="18"/>
      <c r="E30" s="17">
        <f t="shared" si="1"/>
        <v>-100</v>
      </c>
      <c r="F30" s="17">
        <f t="shared" si="0"/>
        <v>0</v>
      </c>
    </row>
    <row r="31" s="1" customFormat="1" ht="13.5" customHeight="1" spans="1:6">
      <c r="A31" s="20" t="s">
        <v>36</v>
      </c>
      <c r="B31" s="21">
        <f>B5+B22</f>
        <v>200500</v>
      </c>
      <c r="C31" s="21">
        <f>C5+C22</f>
        <v>218083</v>
      </c>
      <c r="D31" s="21">
        <f>D5+D22</f>
        <v>227900</v>
      </c>
      <c r="E31" s="17">
        <f>D31/B31*100-100</f>
        <v>13.6658354114713</v>
      </c>
      <c r="F31" s="16">
        <f>D31/C31*100-100</f>
        <v>4.50149713641137</v>
      </c>
    </row>
    <row r="32" s="1" customFormat="1" ht="13.5" customHeight="1" spans="1:6">
      <c r="A32" s="20"/>
      <c r="B32" s="20"/>
      <c r="C32" s="21"/>
      <c r="D32" s="21"/>
      <c r="E32" s="17"/>
      <c r="F32" s="17"/>
    </row>
    <row r="33" s="1" customFormat="1" ht="13.5" customHeight="1" spans="1:6">
      <c r="A33" s="22" t="s">
        <v>37</v>
      </c>
      <c r="B33" s="23">
        <f>B34+B102+B104+B109+B110+B111+B103</f>
        <v>212371</v>
      </c>
      <c r="C33" s="23">
        <f>C34+C102+C104+C109+C110+C111+C103</f>
        <v>278748.75642</v>
      </c>
      <c r="D33" s="23">
        <f>D34+D102+D104+D109+D110+D111</f>
        <v>197040.991216</v>
      </c>
      <c r="E33" s="17">
        <f>IFERROR(D33/B33*100-100,0)</f>
        <v>-7.21850383715291</v>
      </c>
      <c r="F33" s="17">
        <f>IFERROR(D33/C33*100-100,0)</f>
        <v>-29.3123335341049</v>
      </c>
    </row>
    <row r="34" s="1" customFormat="1" ht="13.5" customHeight="1" spans="1:6">
      <c r="A34" s="24" t="s">
        <v>38</v>
      </c>
      <c r="B34" s="25">
        <f>B35+B42+B80</f>
        <v>118593</v>
      </c>
      <c r="C34" s="25">
        <f>C35+C42+C80</f>
        <v>212218.75642</v>
      </c>
      <c r="D34" s="25">
        <f>D35+D42+D80</f>
        <v>140125</v>
      </c>
      <c r="E34" s="17">
        <f t="shared" ref="E34:E65" si="2">IFERROR(D34/B34*100-100,0)</f>
        <v>18.1562149536651</v>
      </c>
      <c r="F34" s="17">
        <f t="shared" ref="F34:F65" si="3">IFERROR(D34/C34*100-100,0)</f>
        <v>-33.9714347761609</v>
      </c>
    </row>
    <row r="35" s="1" customFormat="1" ht="13.5" customHeight="1" spans="1:6">
      <c r="A35" s="24" t="s">
        <v>39</v>
      </c>
      <c r="B35" s="25">
        <f>SUM(B36:B41)</f>
        <v>18976</v>
      </c>
      <c r="C35" s="25">
        <f>SUM(C36:C41)</f>
        <v>18976</v>
      </c>
      <c r="D35" s="25">
        <f>SUM(D36:D41)</f>
        <v>18976</v>
      </c>
      <c r="E35" s="17">
        <f t="shared" si="2"/>
        <v>0</v>
      </c>
      <c r="F35" s="17">
        <f t="shared" si="3"/>
        <v>0</v>
      </c>
    </row>
    <row r="36" s="1" customFormat="1" ht="13.5" customHeight="1" spans="1:6">
      <c r="A36" s="26" t="s">
        <v>40</v>
      </c>
      <c r="B36" s="27">
        <v>562</v>
      </c>
      <c r="C36" s="27">
        <v>562</v>
      </c>
      <c r="D36" s="27">
        <v>562</v>
      </c>
      <c r="E36" s="17">
        <f t="shared" si="2"/>
        <v>0</v>
      </c>
      <c r="F36" s="17">
        <f t="shared" si="3"/>
        <v>0</v>
      </c>
    </row>
    <row r="37" s="1" customFormat="1" ht="13.5" customHeight="1" spans="1:6">
      <c r="A37" s="26" t="s">
        <v>41</v>
      </c>
      <c r="B37" s="27">
        <v>299</v>
      </c>
      <c r="C37" s="27">
        <v>299</v>
      </c>
      <c r="D37" s="27">
        <v>299</v>
      </c>
      <c r="E37" s="17">
        <f t="shared" si="2"/>
        <v>0</v>
      </c>
      <c r="F37" s="17">
        <f t="shared" si="3"/>
        <v>0</v>
      </c>
    </row>
    <row r="38" s="1" customFormat="1" ht="13.5" customHeight="1" spans="1:6">
      <c r="A38" s="26" t="s">
        <v>42</v>
      </c>
      <c r="B38" s="27">
        <v>1224</v>
      </c>
      <c r="C38" s="27">
        <v>1224</v>
      </c>
      <c r="D38" s="27">
        <v>1224</v>
      </c>
      <c r="E38" s="17">
        <f t="shared" si="2"/>
        <v>0</v>
      </c>
      <c r="F38" s="17">
        <f t="shared" si="3"/>
        <v>0</v>
      </c>
    </row>
    <row r="39" s="1" customFormat="1" ht="13.5" customHeight="1" spans="1:6">
      <c r="A39" s="26" t="s">
        <v>43</v>
      </c>
      <c r="B39" s="27">
        <v>42</v>
      </c>
      <c r="C39" s="27">
        <v>42</v>
      </c>
      <c r="D39" s="27">
        <v>42</v>
      </c>
      <c r="E39" s="17">
        <f t="shared" si="2"/>
        <v>0</v>
      </c>
      <c r="F39" s="17">
        <f t="shared" si="3"/>
        <v>0</v>
      </c>
    </row>
    <row r="40" s="1" customFormat="1" ht="13.5" customHeight="1" spans="1:6">
      <c r="A40" s="26" t="s">
        <v>44</v>
      </c>
      <c r="B40" s="27">
        <v>46</v>
      </c>
      <c r="C40" s="27">
        <v>46</v>
      </c>
      <c r="D40" s="27">
        <v>46</v>
      </c>
      <c r="E40" s="17">
        <f t="shared" si="2"/>
        <v>0</v>
      </c>
      <c r="F40" s="17">
        <f t="shared" si="3"/>
        <v>0</v>
      </c>
    </row>
    <row r="41" s="1" customFormat="1" ht="13.5" customHeight="1" spans="1:6">
      <c r="A41" s="26" t="s">
        <v>45</v>
      </c>
      <c r="B41" s="27">
        <v>16803</v>
      </c>
      <c r="C41" s="27">
        <v>16803</v>
      </c>
      <c r="D41" s="27">
        <v>16803</v>
      </c>
      <c r="E41" s="17">
        <f t="shared" si="2"/>
        <v>0</v>
      </c>
      <c r="F41" s="17">
        <f t="shared" si="3"/>
        <v>0</v>
      </c>
    </row>
    <row r="42" s="1" customFormat="1" ht="13.5" customHeight="1" spans="1:6">
      <c r="A42" s="26" t="s">
        <v>46</v>
      </c>
      <c r="B42" s="25">
        <f>SUM(B43:B79)</f>
        <v>97500</v>
      </c>
      <c r="C42" s="25">
        <f>SUM(C43:C79)</f>
        <v>165167.4319</v>
      </c>
      <c r="D42" s="25">
        <f>SUM(D43:D79)</f>
        <v>112206</v>
      </c>
      <c r="E42" s="17">
        <f t="shared" si="2"/>
        <v>15.0830769230769</v>
      </c>
      <c r="F42" s="17">
        <f t="shared" si="3"/>
        <v>-32.0652996118904</v>
      </c>
    </row>
    <row r="43" s="1" customFormat="1" ht="13.5" customHeight="1" spans="1:6">
      <c r="A43" s="26" t="s">
        <v>47</v>
      </c>
      <c r="B43" s="28"/>
      <c r="C43" s="27"/>
      <c r="D43" s="28"/>
      <c r="E43" s="17">
        <f t="shared" si="2"/>
        <v>0</v>
      </c>
      <c r="F43" s="17">
        <f t="shared" si="3"/>
        <v>0</v>
      </c>
    </row>
    <row r="44" s="1" customFormat="1" ht="13.5" customHeight="1" spans="1:6">
      <c r="A44" s="29" t="s">
        <v>48</v>
      </c>
      <c r="B44" s="28">
        <v>34901</v>
      </c>
      <c r="C44" s="27">
        <v>35812.17</v>
      </c>
      <c r="D44" s="28">
        <v>36103</v>
      </c>
      <c r="E44" s="17">
        <f t="shared" si="2"/>
        <v>3.44402739176527</v>
      </c>
      <c r="F44" s="17">
        <f t="shared" si="3"/>
        <v>0.812098233645159</v>
      </c>
    </row>
    <row r="45" s="1" customFormat="1" ht="13.5" customHeight="1" spans="1:6">
      <c r="A45" s="30" t="s">
        <v>49</v>
      </c>
      <c r="B45" s="28">
        <v>19263</v>
      </c>
      <c r="C45" s="31">
        <v>19376.08</v>
      </c>
      <c r="D45" s="28">
        <v>13917</v>
      </c>
      <c r="E45" s="17">
        <f t="shared" si="2"/>
        <v>-27.7526864974303</v>
      </c>
      <c r="F45" s="17">
        <f t="shared" si="3"/>
        <v>-28.1743262827156</v>
      </c>
    </row>
    <row r="46" s="1" customFormat="1" ht="13.5" customHeight="1" spans="1:6">
      <c r="A46" s="30" t="s">
        <v>50</v>
      </c>
      <c r="B46" s="28">
        <v>222</v>
      </c>
      <c r="C46" s="31">
        <v>11977.59</v>
      </c>
      <c r="D46" s="28">
        <v>268</v>
      </c>
      <c r="E46" s="17">
        <f t="shared" si="2"/>
        <v>20.7207207207207</v>
      </c>
      <c r="F46" s="17">
        <f t="shared" si="3"/>
        <v>-97.7624881132181</v>
      </c>
    </row>
    <row r="47" s="1" customFormat="1" ht="13.5" customHeight="1" spans="1:6">
      <c r="A47" s="30" t="s">
        <v>51</v>
      </c>
      <c r="B47" s="28">
        <v>1554</v>
      </c>
      <c r="C47" s="31">
        <v>1668</v>
      </c>
      <c r="D47" s="28">
        <v>0</v>
      </c>
      <c r="E47" s="17">
        <f t="shared" si="2"/>
        <v>-100</v>
      </c>
      <c r="F47" s="17">
        <f t="shared" si="3"/>
        <v>-100</v>
      </c>
    </row>
    <row r="48" s="1" customFormat="1" ht="13.5" customHeight="1" spans="1:6">
      <c r="A48" s="30" t="s">
        <v>52</v>
      </c>
      <c r="B48" s="28"/>
      <c r="C48" s="31"/>
      <c r="D48" s="28"/>
      <c r="E48" s="17">
        <f t="shared" si="2"/>
        <v>0</v>
      </c>
      <c r="F48" s="17">
        <f t="shared" si="3"/>
        <v>0</v>
      </c>
    </row>
    <row r="49" s="1" customFormat="1" ht="13.5" customHeight="1" spans="1:6">
      <c r="A49" s="30" t="s">
        <v>53</v>
      </c>
      <c r="B49" s="28">
        <v>0</v>
      </c>
      <c r="C49" s="31">
        <v>2693.1</v>
      </c>
      <c r="D49" s="28">
        <v>2239</v>
      </c>
      <c r="E49" s="17">
        <f t="shared" si="2"/>
        <v>0</v>
      </c>
      <c r="F49" s="17">
        <f t="shared" si="3"/>
        <v>-16.8616092978352</v>
      </c>
    </row>
    <row r="50" s="1" customFormat="1" ht="13.5" customHeight="1" spans="1:6">
      <c r="A50" s="30" t="s">
        <v>54</v>
      </c>
      <c r="B50" s="28">
        <v>1901</v>
      </c>
      <c r="C50" s="31">
        <v>2245</v>
      </c>
      <c r="D50" s="28">
        <v>1920</v>
      </c>
      <c r="E50" s="17">
        <f t="shared" si="2"/>
        <v>0.999473961073122</v>
      </c>
      <c r="F50" s="17">
        <f t="shared" si="3"/>
        <v>-14.4766146993318</v>
      </c>
    </row>
    <row r="51" s="1" customFormat="1" ht="13.5" customHeight="1" spans="1:6">
      <c r="A51" s="30" t="s">
        <v>55</v>
      </c>
      <c r="B51" s="28">
        <v>16607</v>
      </c>
      <c r="C51" s="31">
        <v>17417.72</v>
      </c>
      <c r="D51" s="28">
        <v>17427</v>
      </c>
      <c r="E51" s="17">
        <f t="shared" si="2"/>
        <v>4.93767688324201</v>
      </c>
      <c r="F51" s="17">
        <f t="shared" si="3"/>
        <v>0.0532790744138651</v>
      </c>
    </row>
    <row r="52" s="1" customFormat="1" ht="13.5" customHeight="1" spans="1:6">
      <c r="A52" s="30" t="s">
        <v>56</v>
      </c>
      <c r="B52" s="28">
        <v>1644</v>
      </c>
      <c r="C52" s="31">
        <v>2181</v>
      </c>
      <c r="D52" s="28">
        <v>1857</v>
      </c>
      <c r="E52" s="17">
        <f t="shared" si="2"/>
        <v>12.956204379562</v>
      </c>
      <c r="F52" s="17">
        <f t="shared" si="3"/>
        <v>-14.8555708390646</v>
      </c>
    </row>
    <row r="53" s="1" customFormat="1" ht="13.5" customHeight="1" spans="1:6">
      <c r="A53" s="30" t="s">
        <v>57</v>
      </c>
      <c r="B53" s="28"/>
      <c r="C53" s="31"/>
      <c r="D53" s="28"/>
      <c r="E53" s="17">
        <f t="shared" si="2"/>
        <v>0</v>
      </c>
      <c r="F53" s="17">
        <f t="shared" si="3"/>
        <v>0</v>
      </c>
    </row>
    <row r="54" s="1" customFormat="1" ht="13.5" customHeight="1" spans="1:6">
      <c r="A54" s="30" t="s">
        <v>58</v>
      </c>
      <c r="B54" s="28"/>
      <c r="C54" s="31"/>
      <c r="D54" s="28"/>
      <c r="E54" s="17">
        <f t="shared" si="2"/>
        <v>0</v>
      </c>
      <c r="F54" s="17">
        <f t="shared" si="3"/>
        <v>0</v>
      </c>
    </row>
    <row r="55" s="1" customFormat="1" ht="13.5" customHeight="1" spans="1:6">
      <c r="A55" s="30" t="s">
        <v>59</v>
      </c>
      <c r="B55" s="28">
        <v>3269</v>
      </c>
      <c r="C55" s="31">
        <v>3959</v>
      </c>
      <c r="D55" s="28">
        <v>3420</v>
      </c>
      <c r="E55" s="17">
        <f t="shared" si="2"/>
        <v>4.61914958702967</v>
      </c>
      <c r="F55" s="17">
        <f t="shared" si="3"/>
        <v>-13.6145491285678</v>
      </c>
    </row>
    <row r="56" s="1" customFormat="1" ht="13.5" customHeight="1" spans="1:6">
      <c r="A56" s="30" t="s">
        <v>60</v>
      </c>
      <c r="B56" s="28">
        <v>0</v>
      </c>
      <c r="C56" s="31">
        <v>26.1409</v>
      </c>
      <c r="D56" s="28">
        <v>24</v>
      </c>
      <c r="E56" s="17">
        <f t="shared" si="2"/>
        <v>0</v>
      </c>
      <c r="F56" s="17">
        <f t="shared" si="3"/>
        <v>-8.18984809245282</v>
      </c>
    </row>
    <row r="57" s="1" customFormat="1" ht="13.5" customHeight="1" spans="1:6">
      <c r="A57" s="30" t="s">
        <v>61</v>
      </c>
      <c r="B57" s="28"/>
      <c r="C57" s="31"/>
      <c r="D57" s="28"/>
      <c r="E57" s="17">
        <f t="shared" si="2"/>
        <v>0</v>
      </c>
      <c r="F57" s="17">
        <f t="shared" si="3"/>
        <v>0</v>
      </c>
    </row>
    <row r="58" s="1" customFormat="1" ht="13.5" customHeight="1" spans="1:6">
      <c r="A58" s="30" t="s">
        <v>62</v>
      </c>
      <c r="B58" s="28">
        <v>0</v>
      </c>
      <c r="C58" s="31">
        <v>14.8</v>
      </c>
      <c r="D58" s="28">
        <v>15</v>
      </c>
      <c r="E58" s="17">
        <f t="shared" si="2"/>
        <v>0</v>
      </c>
      <c r="F58" s="17">
        <f t="shared" si="3"/>
        <v>1.35135135135134</v>
      </c>
    </row>
    <row r="59" s="1" customFormat="1" ht="13.5" customHeight="1" spans="1:6">
      <c r="A59" s="30" t="s">
        <v>63</v>
      </c>
      <c r="B59" s="28">
        <v>263</v>
      </c>
      <c r="C59" s="31">
        <v>1389.75</v>
      </c>
      <c r="D59" s="28">
        <v>1244</v>
      </c>
      <c r="E59" s="17">
        <f t="shared" si="2"/>
        <v>373.003802281369</v>
      </c>
      <c r="F59" s="17">
        <f t="shared" si="3"/>
        <v>-10.4874977513941</v>
      </c>
    </row>
    <row r="60" s="1" customFormat="1" ht="13.5" customHeight="1" spans="1:6">
      <c r="A60" s="30" t="s">
        <v>64</v>
      </c>
      <c r="B60" s="28">
        <v>3749</v>
      </c>
      <c r="C60" s="31">
        <v>6660.888</v>
      </c>
      <c r="D60" s="28">
        <v>6306</v>
      </c>
      <c r="E60" s="17">
        <f t="shared" si="2"/>
        <v>68.2048546279008</v>
      </c>
      <c r="F60" s="17">
        <f t="shared" si="3"/>
        <v>-5.32793825688105</v>
      </c>
    </row>
    <row r="61" s="1" customFormat="1" ht="13.5" customHeight="1" spans="1:6">
      <c r="A61" s="30" t="s">
        <v>65</v>
      </c>
      <c r="B61" s="28">
        <v>0</v>
      </c>
      <c r="C61" s="31">
        <v>719.23</v>
      </c>
      <c r="D61" s="28">
        <v>25</v>
      </c>
      <c r="E61" s="17">
        <f t="shared" si="2"/>
        <v>0</v>
      </c>
      <c r="F61" s="17">
        <f t="shared" si="3"/>
        <v>-96.5240604535406</v>
      </c>
    </row>
    <row r="62" s="1" customFormat="1" ht="13.5" customHeight="1" spans="1:6">
      <c r="A62" s="30" t="s">
        <v>66</v>
      </c>
      <c r="B62" s="28">
        <v>0</v>
      </c>
      <c r="C62" s="31">
        <v>586.41</v>
      </c>
      <c r="D62" s="28">
        <v>368</v>
      </c>
      <c r="E62" s="17">
        <f t="shared" si="2"/>
        <v>0</v>
      </c>
      <c r="F62" s="17">
        <f t="shared" si="3"/>
        <v>-37.245272079262</v>
      </c>
    </row>
    <row r="63" s="1" customFormat="1" ht="13.5" customHeight="1" spans="1:6">
      <c r="A63" s="30" t="s">
        <v>67</v>
      </c>
      <c r="B63" s="28">
        <v>3342</v>
      </c>
      <c r="C63" s="31">
        <v>16990.72</v>
      </c>
      <c r="D63" s="28">
        <v>13069</v>
      </c>
      <c r="E63" s="17">
        <f t="shared" si="2"/>
        <v>291.053261520048</v>
      </c>
      <c r="F63" s="17">
        <f t="shared" si="3"/>
        <v>-23.0815409823716</v>
      </c>
    </row>
    <row r="64" s="1" customFormat="1" ht="13.5" customHeight="1" spans="1:6">
      <c r="A64" s="30" t="s">
        <v>68</v>
      </c>
      <c r="B64" s="28">
        <v>831</v>
      </c>
      <c r="C64" s="31">
        <v>3673.85</v>
      </c>
      <c r="D64" s="28">
        <v>1226</v>
      </c>
      <c r="E64" s="17">
        <f t="shared" si="2"/>
        <v>47.5330926594465</v>
      </c>
      <c r="F64" s="17">
        <f t="shared" si="3"/>
        <v>-66.6290131605809</v>
      </c>
    </row>
    <row r="65" s="1" customFormat="1" ht="13.5" customHeight="1" spans="1:6">
      <c r="A65" s="30" t="s">
        <v>69</v>
      </c>
      <c r="B65" s="28">
        <v>0</v>
      </c>
      <c r="C65" s="31">
        <v>987</v>
      </c>
      <c r="D65" s="28">
        <v>434</v>
      </c>
      <c r="E65" s="17">
        <f t="shared" si="2"/>
        <v>0</v>
      </c>
      <c r="F65" s="17">
        <f t="shared" si="3"/>
        <v>-56.0283687943262</v>
      </c>
    </row>
    <row r="66" s="1" customFormat="1" ht="13.5" customHeight="1" spans="1:6">
      <c r="A66" s="30" t="s">
        <v>70</v>
      </c>
      <c r="B66" s="28"/>
      <c r="C66" s="31"/>
      <c r="D66" s="28"/>
      <c r="E66" s="17">
        <f>IFERROR(D66/B66*100-100,0)</f>
        <v>0</v>
      </c>
      <c r="F66" s="17">
        <f>IFERROR(D66/C66*100-100,0)</f>
        <v>0</v>
      </c>
    </row>
    <row r="67" s="1" customFormat="1" ht="13.5" customHeight="1" spans="1:6">
      <c r="A67" s="30" t="s">
        <v>71</v>
      </c>
      <c r="B67" s="28">
        <v>8353</v>
      </c>
      <c r="C67" s="31">
        <v>23042.585</v>
      </c>
      <c r="D67" s="28">
        <v>11004</v>
      </c>
      <c r="E67" s="17">
        <f>IFERROR(D67/B67*100-100,0)</f>
        <v>31.7371004429546</v>
      </c>
      <c r="F67" s="17">
        <f>IFERROR(D67/C67*100-100,0)</f>
        <v>-52.2449412685252</v>
      </c>
    </row>
    <row r="68" s="1" customFormat="1" ht="13.5" customHeight="1" spans="1:6">
      <c r="A68" s="30" t="s">
        <v>72</v>
      </c>
      <c r="B68" s="28">
        <v>0</v>
      </c>
      <c r="C68" s="31">
        <v>2560.22</v>
      </c>
      <c r="D68" s="28">
        <v>0</v>
      </c>
      <c r="E68" s="17">
        <f>IFERROR(D68/B68*100-100,0)</f>
        <v>0</v>
      </c>
      <c r="F68" s="17">
        <f>IFERROR(D68/C68*100-100,0)</f>
        <v>-100</v>
      </c>
    </row>
    <row r="69" s="1" customFormat="1" ht="13.5" customHeight="1" spans="1:6">
      <c r="A69" s="30" t="s">
        <v>73</v>
      </c>
      <c r="B69" s="28"/>
      <c r="C69" s="31"/>
      <c r="D69" s="28"/>
      <c r="E69" s="17">
        <f>IFERROR(D69/B69*100-100,0)</f>
        <v>0</v>
      </c>
      <c r="F69" s="17">
        <f>IFERROR(D69/C69*100-100,0)</f>
        <v>0</v>
      </c>
    </row>
    <row r="70" s="1" customFormat="1" ht="13.5" customHeight="1" spans="1:6">
      <c r="A70" s="30" t="s">
        <v>74</v>
      </c>
      <c r="B70" s="28"/>
      <c r="C70" s="31"/>
      <c r="D70" s="28"/>
      <c r="E70" s="17">
        <f>IFERROR(D70/B70*100-100,0)</f>
        <v>0</v>
      </c>
      <c r="F70" s="17">
        <f>IFERROR(D70/C70*100-100,0)</f>
        <v>0</v>
      </c>
    </row>
    <row r="71" s="1" customFormat="1" ht="13.5" customHeight="1" spans="1:6">
      <c r="A71" s="30" t="s">
        <v>75</v>
      </c>
      <c r="B71" s="28"/>
      <c r="C71" s="31"/>
      <c r="D71" s="28"/>
      <c r="E71" s="17">
        <f>IFERROR(D71/B71*100-100,0)</f>
        <v>0</v>
      </c>
      <c r="F71" s="17">
        <f>IFERROR(D71/C71*100-100,0)</f>
        <v>0</v>
      </c>
    </row>
    <row r="72" s="1" customFormat="1" ht="13.5" customHeight="1" spans="1:6">
      <c r="A72" s="30" t="s">
        <v>76</v>
      </c>
      <c r="B72" s="28"/>
      <c r="C72" s="31"/>
      <c r="D72" s="28"/>
      <c r="E72" s="17">
        <f>IFERROR(D72/B72*100-100,0)</f>
        <v>0</v>
      </c>
      <c r="F72" s="17">
        <f>IFERROR(D72/C72*100-100,0)</f>
        <v>0</v>
      </c>
    </row>
    <row r="73" s="1" customFormat="1" ht="13.5" customHeight="1" spans="1:6">
      <c r="A73" s="30" t="s">
        <v>77</v>
      </c>
      <c r="B73" s="28">
        <v>1601</v>
      </c>
      <c r="C73" s="31">
        <v>2066.12</v>
      </c>
      <c r="D73" s="28">
        <v>1340</v>
      </c>
      <c r="E73" s="17">
        <f>IFERROR(D73/B73*100-100,0)</f>
        <v>-16.3023110555903</v>
      </c>
      <c r="F73" s="17">
        <f>IFERROR(D73/C73*100-100,0)</f>
        <v>-35.1441349001994</v>
      </c>
    </row>
    <row r="74" s="1" customFormat="1" ht="13.5" customHeight="1" spans="1:6">
      <c r="A74" s="30" t="s">
        <v>78</v>
      </c>
      <c r="B74" s="28"/>
      <c r="C74" s="31"/>
      <c r="D74" s="28"/>
      <c r="E74" s="17">
        <f>IFERROR(D74/B74*100-100,0)</f>
        <v>0</v>
      </c>
      <c r="F74" s="17">
        <f>IFERROR(D74/C74*100-100,0)</f>
        <v>0</v>
      </c>
    </row>
    <row r="75" s="1" customFormat="1" ht="13.5" customHeight="1" spans="1:6">
      <c r="A75" s="32" t="s">
        <v>79</v>
      </c>
      <c r="B75" s="28">
        <v>0</v>
      </c>
      <c r="C75" s="31">
        <v>489.058</v>
      </c>
      <c r="D75" s="28">
        <v>0</v>
      </c>
      <c r="E75" s="17">
        <f>IFERROR(D75/B75*100-100,0)</f>
        <v>0</v>
      </c>
      <c r="F75" s="17">
        <f>IFERROR(D75/C75*100-100,0)</f>
        <v>-100</v>
      </c>
    </row>
    <row r="76" s="1" customFormat="1" ht="13.5" customHeight="1" spans="1:6">
      <c r="A76" s="30" t="s">
        <v>80</v>
      </c>
      <c r="B76" s="28"/>
      <c r="C76" s="31"/>
      <c r="D76" s="28"/>
      <c r="E76" s="17">
        <f>IFERROR(D76/B76*100-100,0)</f>
        <v>0</v>
      </c>
      <c r="F76" s="17">
        <f>IFERROR(D76/C76*100-100,0)</f>
        <v>0</v>
      </c>
    </row>
    <row r="77" s="1" customFormat="1" ht="13.5" customHeight="1" spans="1:6">
      <c r="A77" s="30" t="s">
        <v>81</v>
      </c>
      <c r="B77" s="28">
        <v>0</v>
      </c>
      <c r="C77" s="31">
        <v>7597</v>
      </c>
      <c r="D77" s="28">
        <v>0</v>
      </c>
      <c r="E77" s="17">
        <f>IFERROR(D77/B77*100-100,0)</f>
        <v>0</v>
      </c>
      <c r="F77" s="17">
        <f>IFERROR(D77/C77*100-100,0)</f>
        <v>-100</v>
      </c>
    </row>
    <row r="78" s="1" customFormat="1" ht="13.5" customHeight="1" spans="1:6">
      <c r="A78" s="30" t="s">
        <v>82</v>
      </c>
      <c r="B78" s="28">
        <v>0</v>
      </c>
      <c r="C78" s="31">
        <v>908</v>
      </c>
      <c r="D78" s="28">
        <v>0</v>
      </c>
      <c r="E78" s="17">
        <f>IFERROR(D78/B78*100-100,0)</f>
        <v>0</v>
      </c>
      <c r="F78" s="17">
        <f>IFERROR(D78/C78*100-100,0)</f>
        <v>-100</v>
      </c>
    </row>
    <row r="79" s="1" customFormat="1" ht="13.5" customHeight="1" spans="1:6">
      <c r="A79" s="30" t="s">
        <v>83</v>
      </c>
      <c r="B79" s="28"/>
      <c r="C79" s="31">
        <v>126</v>
      </c>
      <c r="D79" s="28"/>
      <c r="E79" s="17">
        <f>IFERROR(D79/B79*100-100,0)</f>
        <v>0</v>
      </c>
      <c r="F79" s="17">
        <f>IFERROR(D79/C79*100-100,0)</f>
        <v>-100</v>
      </c>
    </row>
    <row r="80" s="1" customFormat="1" ht="13.5" customHeight="1" spans="1:6">
      <c r="A80" s="30" t="s">
        <v>84</v>
      </c>
      <c r="B80" s="33">
        <f>SUM(B81:B101)</f>
        <v>2117</v>
      </c>
      <c r="C80" s="34">
        <f>SUM(C81:C101)</f>
        <v>28075.32452</v>
      </c>
      <c r="D80" s="34">
        <f>SUM(D81:D101)</f>
        <v>8943</v>
      </c>
      <c r="E80" s="17">
        <f>IFERROR(D80/B80*100-100,0)</f>
        <v>322.437411431271</v>
      </c>
      <c r="F80" s="17">
        <f>IFERROR(D80/C80*100-100,0)</f>
        <v>-68.1464055967393</v>
      </c>
    </row>
    <row r="81" s="1" customFormat="1" ht="13.5" customHeight="1" spans="1:6">
      <c r="A81" s="30" t="s">
        <v>85</v>
      </c>
      <c r="B81" s="28">
        <v>6</v>
      </c>
      <c r="C81" s="31">
        <v>676.6134</v>
      </c>
      <c r="D81" s="28">
        <v>65</v>
      </c>
      <c r="E81" s="17">
        <f t="shared" ref="E79:E112" si="4">IFERROR(D81/B81*100-100,0)</f>
        <v>983.333333333333</v>
      </c>
      <c r="F81" s="17">
        <f t="shared" ref="F79:F112" si="5">IFERROR(D81/C81*100-100,0)</f>
        <v>-90.3933324406522</v>
      </c>
    </row>
    <row r="82" s="1" customFormat="1" ht="13.5" customHeight="1" spans="1:6">
      <c r="A82" s="30" t="s">
        <v>86</v>
      </c>
      <c r="B82" s="28"/>
      <c r="C82" s="31"/>
      <c r="D82" s="28"/>
      <c r="E82" s="17">
        <f t="shared" si="4"/>
        <v>0</v>
      </c>
      <c r="F82" s="17">
        <f t="shared" si="5"/>
        <v>0</v>
      </c>
    </row>
    <row r="83" s="1" customFormat="1" ht="13.5" customHeight="1" spans="1:6">
      <c r="A83" s="30" t="s">
        <v>87</v>
      </c>
      <c r="B83" s="28">
        <v>0</v>
      </c>
      <c r="C83" s="31">
        <v>5</v>
      </c>
      <c r="D83" s="28">
        <v>0</v>
      </c>
      <c r="E83" s="17">
        <f t="shared" si="4"/>
        <v>0</v>
      </c>
      <c r="F83" s="17">
        <f t="shared" si="5"/>
        <v>-100</v>
      </c>
    </row>
    <row r="84" s="1" customFormat="1" ht="13.5" customHeight="1" spans="1:6">
      <c r="A84" s="30" t="s">
        <v>88</v>
      </c>
      <c r="B84" s="28">
        <v>2</v>
      </c>
      <c r="C84" s="31">
        <v>14</v>
      </c>
      <c r="D84" s="28">
        <v>0</v>
      </c>
      <c r="E84" s="17">
        <f t="shared" si="4"/>
        <v>-100</v>
      </c>
      <c r="F84" s="17">
        <f t="shared" si="5"/>
        <v>-100</v>
      </c>
    </row>
    <row r="85" s="1" customFormat="1" ht="13.5" customHeight="1" spans="1:6">
      <c r="A85" s="30" t="s">
        <v>89</v>
      </c>
      <c r="B85" s="28">
        <v>0</v>
      </c>
      <c r="C85" s="31">
        <v>514.9336</v>
      </c>
      <c r="D85" s="28">
        <v>464</v>
      </c>
      <c r="E85" s="17">
        <f t="shared" si="4"/>
        <v>0</v>
      </c>
      <c r="F85" s="17">
        <f t="shared" si="5"/>
        <v>-9.89129472227098</v>
      </c>
    </row>
    <row r="86" s="1" customFormat="1" ht="13.5" customHeight="1" spans="1:6">
      <c r="A86" s="30" t="s">
        <v>90</v>
      </c>
      <c r="B86" s="28">
        <v>0</v>
      </c>
      <c r="C86" s="31">
        <v>706.44</v>
      </c>
      <c r="D86" s="28">
        <v>0</v>
      </c>
      <c r="E86" s="17">
        <f t="shared" si="4"/>
        <v>0</v>
      </c>
      <c r="F86" s="17">
        <f t="shared" si="5"/>
        <v>-100</v>
      </c>
    </row>
    <row r="87" s="1" customFormat="1" ht="13.5" customHeight="1" spans="1:6">
      <c r="A87" s="30" t="s">
        <v>91</v>
      </c>
      <c r="B87" s="28">
        <v>0</v>
      </c>
      <c r="C87" s="31">
        <v>164.184</v>
      </c>
      <c r="D87" s="28">
        <v>0</v>
      </c>
      <c r="E87" s="17">
        <f t="shared" si="4"/>
        <v>0</v>
      </c>
      <c r="F87" s="17">
        <f t="shared" si="5"/>
        <v>-100</v>
      </c>
    </row>
    <row r="88" s="1" customFormat="1" ht="13.5" customHeight="1" spans="1:6">
      <c r="A88" s="30" t="s">
        <v>92</v>
      </c>
      <c r="B88" s="28">
        <v>5</v>
      </c>
      <c r="C88" s="31">
        <v>217.88</v>
      </c>
      <c r="D88" s="28">
        <v>14</v>
      </c>
      <c r="E88" s="17">
        <f t="shared" si="4"/>
        <v>180</v>
      </c>
      <c r="F88" s="17">
        <f t="shared" si="5"/>
        <v>-93.5744446484303</v>
      </c>
    </row>
    <row r="89" s="1" customFormat="1" ht="13.5" customHeight="1" spans="1:6">
      <c r="A89" s="30" t="s">
        <v>93</v>
      </c>
      <c r="B89" s="28">
        <v>0</v>
      </c>
      <c r="C89" s="31">
        <v>293.53</v>
      </c>
      <c r="D89" s="28">
        <v>0</v>
      </c>
      <c r="E89" s="17">
        <f t="shared" si="4"/>
        <v>0</v>
      </c>
      <c r="F89" s="17">
        <f t="shared" si="5"/>
        <v>-100</v>
      </c>
    </row>
    <row r="90" s="1" customFormat="1" ht="13.5" customHeight="1" spans="1:6">
      <c r="A90" s="30" t="s">
        <v>94</v>
      </c>
      <c r="B90" s="28">
        <v>0</v>
      </c>
      <c r="C90" s="31">
        <v>8430.136189</v>
      </c>
      <c r="D90" s="28">
        <v>3145</v>
      </c>
      <c r="E90" s="17">
        <f t="shared" si="4"/>
        <v>0</v>
      </c>
      <c r="F90" s="17">
        <f t="shared" si="5"/>
        <v>-62.6933666373774</v>
      </c>
    </row>
    <row r="91" s="1" customFormat="1" ht="13.5" customHeight="1" spans="1:6">
      <c r="A91" s="30" t="s">
        <v>95</v>
      </c>
      <c r="B91" s="28">
        <v>0</v>
      </c>
      <c r="C91" s="31">
        <v>147.94</v>
      </c>
      <c r="D91" s="28">
        <v>20</v>
      </c>
      <c r="E91" s="17">
        <f t="shared" si="4"/>
        <v>0</v>
      </c>
      <c r="F91" s="17">
        <f t="shared" si="5"/>
        <v>-86.4810058131675</v>
      </c>
    </row>
    <row r="92" s="1" customFormat="1" ht="13.5" customHeight="1" spans="1:6">
      <c r="A92" s="30" t="s">
        <v>96</v>
      </c>
      <c r="B92" s="28">
        <v>1566</v>
      </c>
      <c r="C92" s="31">
        <v>9856.961</v>
      </c>
      <c r="D92" s="28">
        <v>4253</v>
      </c>
      <c r="E92" s="17">
        <f t="shared" si="4"/>
        <v>171.583652618135</v>
      </c>
      <c r="F92" s="17">
        <f t="shared" si="5"/>
        <v>-56.8528271543329</v>
      </c>
    </row>
    <row r="93" s="1" customFormat="1" ht="13.5" customHeight="1" spans="1:6">
      <c r="A93" s="30" t="s">
        <v>97</v>
      </c>
      <c r="B93" s="28">
        <v>0</v>
      </c>
      <c r="C93" s="31">
        <v>179.3</v>
      </c>
      <c r="D93" s="28">
        <v>0</v>
      </c>
      <c r="E93" s="17">
        <f t="shared" si="4"/>
        <v>0</v>
      </c>
      <c r="F93" s="17">
        <f t="shared" si="5"/>
        <v>-100</v>
      </c>
    </row>
    <row r="94" s="1" customFormat="1" ht="13.5" customHeight="1" spans="1:6">
      <c r="A94" s="30" t="s">
        <v>98</v>
      </c>
      <c r="B94" s="28">
        <v>0</v>
      </c>
      <c r="C94" s="31">
        <v>4103.5</v>
      </c>
      <c r="D94" s="28">
        <v>259</v>
      </c>
      <c r="E94" s="17">
        <f t="shared" si="4"/>
        <v>0</v>
      </c>
      <c r="F94" s="17">
        <f t="shared" si="5"/>
        <v>-93.6883148531741</v>
      </c>
    </row>
    <row r="95" s="1" customFormat="1" ht="13.5" customHeight="1" spans="1:6">
      <c r="A95" s="30" t="s">
        <v>99</v>
      </c>
      <c r="B95" s="28">
        <v>0</v>
      </c>
      <c r="C95" s="31">
        <v>327.4805</v>
      </c>
      <c r="D95" s="28">
        <v>409</v>
      </c>
      <c r="E95" s="17">
        <f t="shared" si="4"/>
        <v>0</v>
      </c>
      <c r="F95" s="17">
        <f t="shared" si="5"/>
        <v>24.8929325562896</v>
      </c>
    </row>
    <row r="96" s="1" customFormat="1" ht="13.5" customHeight="1" spans="1:6">
      <c r="A96" s="30" t="s">
        <v>100</v>
      </c>
      <c r="B96" s="28">
        <v>0</v>
      </c>
      <c r="C96" s="31">
        <v>30</v>
      </c>
      <c r="D96" s="28">
        <v>0</v>
      </c>
      <c r="E96" s="17">
        <f t="shared" si="4"/>
        <v>0</v>
      </c>
      <c r="F96" s="17">
        <f t="shared" si="5"/>
        <v>-100</v>
      </c>
    </row>
    <row r="97" s="1" customFormat="1" ht="13.5" customHeight="1" spans="1:6">
      <c r="A97" s="30" t="s">
        <v>101</v>
      </c>
      <c r="B97" s="28">
        <v>0</v>
      </c>
      <c r="C97" s="31">
        <v>0</v>
      </c>
      <c r="D97" s="28">
        <v>42</v>
      </c>
      <c r="E97" s="17">
        <f t="shared" si="4"/>
        <v>0</v>
      </c>
      <c r="F97" s="17">
        <f t="shared" si="5"/>
        <v>0</v>
      </c>
    </row>
    <row r="98" s="1" customFormat="1" ht="13.5" customHeight="1" spans="1:6">
      <c r="A98" s="30" t="s">
        <v>102</v>
      </c>
      <c r="B98" s="28">
        <v>0</v>
      </c>
      <c r="C98" s="31">
        <v>1701.425831</v>
      </c>
      <c r="D98" s="28">
        <v>0</v>
      </c>
      <c r="E98" s="17">
        <f t="shared" si="4"/>
        <v>0</v>
      </c>
      <c r="F98" s="17">
        <f t="shared" si="5"/>
        <v>-100</v>
      </c>
    </row>
    <row r="99" s="1" customFormat="1" ht="13.5" customHeight="1" spans="1:6">
      <c r="A99" s="30" t="s">
        <v>103</v>
      </c>
      <c r="B99" s="28">
        <v>0</v>
      </c>
      <c r="C99" s="31">
        <v>136</v>
      </c>
      <c r="D99" s="28">
        <v>0</v>
      </c>
      <c r="E99" s="17">
        <f t="shared" si="4"/>
        <v>0</v>
      </c>
      <c r="F99" s="17">
        <f t="shared" si="5"/>
        <v>-100</v>
      </c>
    </row>
    <row r="100" s="1" customFormat="1" ht="13.5" customHeight="1" spans="1:6">
      <c r="A100" s="35" t="s">
        <v>104</v>
      </c>
      <c r="B100" s="28">
        <v>538</v>
      </c>
      <c r="C100" s="31">
        <v>570</v>
      </c>
      <c r="D100" s="28">
        <v>272</v>
      </c>
      <c r="E100" s="17">
        <f t="shared" si="4"/>
        <v>-49.4423791821561</v>
      </c>
      <c r="F100" s="17">
        <f t="shared" si="5"/>
        <v>-52.280701754386</v>
      </c>
    </row>
    <row r="101" s="1" customFormat="1" ht="13.5" customHeight="1" spans="1:6">
      <c r="A101" s="30" t="s">
        <v>105</v>
      </c>
      <c r="B101" s="28"/>
      <c r="C101" s="33"/>
      <c r="D101" s="28"/>
      <c r="E101" s="17">
        <f t="shared" si="4"/>
        <v>0</v>
      </c>
      <c r="F101" s="17">
        <f t="shared" si="5"/>
        <v>0</v>
      </c>
    </row>
    <row r="102" s="1" customFormat="1" ht="13.5" customHeight="1" spans="1:6">
      <c r="A102" s="26" t="s">
        <v>106</v>
      </c>
      <c r="B102" s="28">
        <v>4232</v>
      </c>
      <c r="C102" s="27">
        <v>4232</v>
      </c>
      <c r="D102" s="28">
        <v>7004.991216</v>
      </c>
      <c r="E102" s="17">
        <f t="shared" si="4"/>
        <v>65.5243671077505</v>
      </c>
      <c r="F102" s="17">
        <f t="shared" si="5"/>
        <v>65.5243671077505</v>
      </c>
    </row>
    <row r="103" s="1" customFormat="1" ht="13.5" customHeight="1" spans="1:6">
      <c r="A103" s="26" t="s">
        <v>107</v>
      </c>
      <c r="B103" s="36"/>
      <c r="C103" s="27"/>
      <c r="D103" s="28"/>
      <c r="E103" s="17">
        <f t="shared" si="4"/>
        <v>0</v>
      </c>
      <c r="F103" s="17">
        <f t="shared" si="5"/>
        <v>0</v>
      </c>
    </row>
    <row r="104" s="1" customFormat="1" ht="13.5" customHeight="1" spans="1:6">
      <c r="A104" s="26" t="s">
        <v>108</v>
      </c>
      <c r="B104" s="25">
        <f>SUM(B105:B108)</f>
        <v>71457</v>
      </c>
      <c r="C104" s="25">
        <f>SUM(C105:C108)</f>
        <v>33709</v>
      </c>
      <c r="D104" s="25">
        <f>SUM(D105:D108)</f>
        <v>49911</v>
      </c>
      <c r="E104" s="17">
        <f t="shared" si="4"/>
        <v>-30.1523993450607</v>
      </c>
      <c r="F104" s="17">
        <f t="shared" si="5"/>
        <v>48.064315168056</v>
      </c>
    </row>
    <row r="105" s="1" customFormat="1" ht="13.5" customHeight="1" spans="1:6">
      <c r="A105" s="26" t="s">
        <v>109</v>
      </c>
      <c r="B105" s="28">
        <v>33362</v>
      </c>
      <c r="C105" s="27">
        <v>23286</v>
      </c>
      <c r="D105" s="28">
        <v>40341</v>
      </c>
      <c r="E105" s="17">
        <f t="shared" si="4"/>
        <v>20.9190096516996</v>
      </c>
      <c r="F105" s="17">
        <f t="shared" si="5"/>
        <v>73.2414326204586</v>
      </c>
    </row>
    <row r="106" s="1" customFormat="1" ht="13.5" customHeight="1" spans="1:6">
      <c r="A106" s="26" t="s">
        <v>110</v>
      </c>
      <c r="B106" s="37">
        <v>35570</v>
      </c>
      <c r="C106" s="27">
        <v>251</v>
      </c>
      <c r="D106" s="37">
        <v>4800</v>
      </c>
      <c r="E106" s="17">
        <f t="shared" si="4"/>
        <v>-86.5054821478774</v>
      </c>
      <c r="F106" s="17">
        <f t="shared" si="5"/>
        <v>1812.35059760956</v>
      </c>
    </row>
    <row r="107" s="1" customFormat="1" ht="13.5" customHeight="1" spans="1:6">
      <c r="A107" s="26" t="s">
        <v>111</v>
      </c>
      <c r="B107" s="37">
        <v>2095</v>
      </c>
      <c r="C107" s="27">
        <v>10135</v>
      </c>
      <c r="D107" s="37">
        <v>4770</v>
      </c>
      <c r="E107" s="17">
        <f t="shared" si="4"/>
        <v>127.684964200477</v>
      </c>
      <c r="F107" s="17">
        <f t="shared" si="5"/>
        <v>-52.935372471633</v>
      </c>
    </row>
    <row r="108" s="1" customFormat="1" ht="13.5" customHeight="1" spans="1:6">
      <c r="A108" s="26" t="s">
        <v>112</v>
      </c>
      <c r="B108" s="28">
        <v>430</v>
      </c>
      <c r="C108" s="27">
        <v>37</v>
      </c>
      <c r="D108" s="28">
        <v>0</v>
      </c>
      <c r="E108" s="17">
        <f t="shared" si="4"/>
        <v>-100</v>
      </c>
      <c r="F108" s="17">
        <f t="shared" si="5"/>
        <v>-100</v>
      </c>
    </row>
    <row r="109" s="1" customFormat="1" ht="13.5" customHeight="1" spans="1:6">
      <c r="A109" s="38" t="s">
        <v>113</v>
      </c>
      <c r="B109" s="39"/>
      <c r="C109" s="40"/>
      <c r="D109" s="41"/>
      <c r="E109" s="17">
        <f t="shared" si="4"/>
        <v>0</v>
      </c>
      <c r="F109" s="17">
        <f t="shared" si="5"/>
        <v>0</v>
      </c>
    </row>
    <row r="110" s="1" customFormat="1" ht="13.5" customHeight="1" spans="1:6">
      <c r="A110" s="26" t="s">
        <v>114</v>
      </c>
      <c r="B110" s="28">
        <v>18089</v>
      </c>
      <c r="C110" s="27">
        <v>28589</v>
      </c>
      <c r="D110" s="28">
        <v>0</v>
      </c>
      <c r="E110" s="17">
        <f t="shared" si="4"/>
        <v>-100</v>
      </c>
      <c r="F110" s="17">
        <f t="shared" si="5"/>
        <v>-100</v>
      </c>
    </row>
    <row r="111" s="1" customFormat="1" ht="13.5" customHeight="1" spans="1:6">
      <c r="A111" s="26" t="s">
        <v>115</v>
      </c>
      <c r="B111" s="36"/>
      <c r="C111" s="25"/>
      <c r="D111" s="28"/>
      <c r="E111" s="17">
        <f t="shared" si="4"/>
        <v>0</v>
      </c>
      <c r="F111" s="17">
        <f t="shared" si="5"/>
        <v>0</v>
      </c>
    </row>
    <row r="112" s="1" customFormat="1" ht="13.5" customHeight="1" spans="1:6">
      <c r="A112" s="42"/>
      <c r="B112" s="43"/>
      <c r="C112" s="44"/>
      <c r="D112" s="45"/>
      <c r="E112" s="17">
        <f t="shared" si="4"/>
        <v>0</v>
      </c>
      <c r="F112" s="17">
        <f t="shared" si="5"/>
        <v>0</v>
      </c>
    </row>
    <row r="113" s="1" customFormat="1" ht="13.5" customHeight="1" spans="1:6">
      <c r="A113" s="46" t="s">
        <v>116</v>
      </c>
      <c r="B113" s="45">
        <f>SUM(B31,B33)</f>
        <v>412871</v>
      </c>
      <c r="C113" s="45">
        <f>SUM(C31,C33)</f>
        <v>496831.75642</v>
      </c>
      <c r="D113" s="45">
        <f>SUM(D31,D33)</f>
        <v>424940.991216</v>
      </c>
      <c r="E113" s="17">
        <f>D113/B113*100-100</f>
        <v>2.92342916213539</v>
      </c>
      <c r="F113" s="17">
        <f>D113/C113*100-100</f>
        <v>-14.4698410025197</v>
      </c>
    </row>
    <row r="114" spans="3:5">
      <c r="C114" s="47"/>
      <c r="D114" s="47"/>
      <c r="E114" s="47"/>
    </row>
    <row r="115" spans="3:5">
      <c r="C115" s="47"/>
      <c r="D115" s="47"/>
      <c r="E115" s="47"/>
    </row>
    <row r="116" spans="3:5">
      <c r="C116" s="47"/>
      <c r="D116" s="47"/>
      <c r="E116" s="47"/>
    </row>
    <row r="117" spans="3:5">
      <c r="C117" s="47"/>
      <c r="D117" s="47"/>
      <c r="E117" s="47"/>
    </row>
    <row r="118" spans="3:5">
      <c r="C118" s="47"/>
      <c r="D118" s="47"/>
      <c r="E118" s="47"/>
    </row>
    <row r="119" spans="3:5">
      <c r="C119" s="47"/>
      <c r="D119" s="47"/>
      <c r="E119" s="47"/>
    </row>
    <row r="120" spans="3:5">
      <c r="C120" s="47"/>
      <c r="D120" s="47"/>
      <c r="E120" s="47"/>
    </row>
    <row r="121" spans="3:5">
      <c r="C121" s="47"/>
      <c r="D121" s="47"/>
      <c r="E121" s="47"/>
    </row>
    <row r="122" spans="3:5">
      <c r="C122" s="47"/>
      <c r="D122" s="47"/>
      <c r="E122" s="47"/>
    </row>
    <row r="123" spans="3:5">
      <c r="C123" s="47"/>
      <c r="D123" s="47"/>
      <c r="E123" s="47"/>
    </row>
    <row r="124" spans="3:5">
      <c r="C124" s="47"/>
      <c r="D124" s="47"/>
      <c r="E124" s="47"/>
    </row>
    <row r="125" spans="3:5">
      <c r="C125" s="47"/>
      <c r="D125" s="47"/>
      <c r="E125" s="47"/>
    </row>
    <row r="126" spans="3:5">
      <c r="C126" s="47"/>
      <c r="D126" s="47"/>
      <c r="E126" s="47"/>
    </row>
    <row r="127" spans="3:5">
      <c r="C127" s="47"/>
      <c r="D127" s="47"/>
      <c r="E127" s="47"/>
    </row>
    <row r="128" spans="3:5">
      <c r="C128" s="47"/>
      <c r="D128" s="47"/>
      <c r="E128" s="47"/>
    </row>
    <row r="129" spans="3:5">
      <c r="C129" s="47"/>
      <c r="D129" s="47"/>
      <c r="E129" s="47"/>
    </row>
    <row r="130" spans="3:5">
      <c r="C130" s="47"/>
      <c r="D130" s="47"/>
      <c r="E130" s="47"/>
    </row>
    <row r="131" spans="3:5">
      <c r="C131" s="47"/>
      <c r="D131" s="47"/>
      <c r="E131" s="47"/>
    </row>
    <row r="132" spans="3:5">
      <c r="C132" s="47"/>
      <c r="D132" s="47"/>
      <c r="E132" s="47"/>
    </row>
  </sheetData>
  <mergeCells count="6">
    <mergeCell ref="A1:F1"/>
    <mergeCell ref="E3:F3"/>
    <mergeCell ref="A3:A4"/>
    <mergeCell ref="B3:B4"/>
    <mergeCell ref="C3:C4"/>
    <mergeCell ref="D3:D4"/>
  </mergeCells>
  <printOptions horizontalCentered="1"/>
  <pageMargins left="0.338888888888889" right="0.338888888888889" top="0.669444444444445" bottom="0.747916666666667" header="0.313888888888889" footer="0.313888888888889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全县一般公共预算收入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菁</cp:lastModifiedBy>
  <dcterms:created xsi:type="dcterms:W3CDTF">2018-02-12T05:33:00Z</dcterms:created>
  <dcterms:modified xsi:type="dcterms:W3CDTF">2024-03-02T02:02:40Z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5ADF2639459445ACB4917210FE821B87</vt:lpwstr>
  </property>
</Properties>
</file>